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85" activeTab="0"/>
  </bookViews>
  <sheets>
    <sheet name="Arkusz1" sheetId="1" r:id="rId1"/>
    <sheet name="wycena" sheetId="2" r:id="rId2"/>
  </sheets>
  <definedNames/>
  <calcPr fullCalcOnLoad="1"/>
</workbook>
</file>

<file path=xl/sharedStrings.xml><?xml version="1.0" encoding="utf-8"?>
<sst xmlns="http://schemas.openxmlformats.org/spreadsheetml/2006/main" count="112" uniqueCount="91">
  <si>
    <t>Znak: EZ/804/104/23 (128275)</t>
  </si>
  <si>
    <t>ZAŁĄCZNIK NR 1 FORMULARZ ASORTYMENTOWO-CENOWY</t>
  </si>
  <si>
    <t>L.p.</t>
  </si>
  <si>
    <t>Nazwa międzynarodowa</t>
  </si>
  <si>
    <t>Nazwa handlowa</t>
  </si>
  <si>
    <t>CPV</t>
  </si>
  <si>
    <t>j.m.</t>
  </si>
  <si>
    <t>Postać/ rodzaj op j.</t>
  </si>
  <si>
    <t>Dawka / wielkość op.j.</t>
  </si>
  <si>
    <t>Ilość w op.j.</t>
  </si>
  <si>
    <t xml:space="preserve">Ilość </t>
  </si>
  <si>
    <t>Cena netto</t>
  </si>
  <si>
    <t>VAT</t>
  </si>
  <si>
    <t>Kwota VAT</t>
  </si>
  <si>
    <t>Cena brutto</t>
  </si>
  <si>
    <t xml:space="preserve">Wartość netto </t>
  </si>
  <si>
    <t>Wartość VAT</t>
  </si>
  <si>
    <t xml:space="preserve">Wartość brutto </t>
  </si>
  <si>
    <t>podmiot odpowiedzialny/importer równoległy/wytwórca (uwagi)</t>
  </si>
  <si>
    <t>Kod EAN</t>
  </si>
  <si>
    <t>ZADANIE 1</t>
  </si>
  <si>
    <t>Gentamicinum</t>
  </si>
  <si>
    <t>33651100-9</t>
  </si>
  <si>
    <t>op.</t>
  </si>
  <si>
    <t>roztwór do wstrzykiwań i  infuzji</t>
  </si>
  <si>
    <t xml:space="preserve"> 0,08g / 2ml</t>
  </si>
  <si>
    <t>ZADANIE 2</t>
  </si>
  <si>
    <t>Filgrastimum</t>
  </si>
  <si>
    <t>33690000-3</t>
  </si>
  <si>
    <t>inj. iv.</t>
  </si>
  <si>
    <t>30 mln j.m/ 0,5ml</t>
  </si>
  <si>
    <t>Kalii canrenoas</t>
  </si>
  <si>
    <t>33622300-9</t>
  </si>
  <si>
    <t>0,2g/10ml</t>
  </si>
  <si>
    <t>Ambroxoli hydrochloridum</t>
  </si>
  <si>
    <t>33670000-7</t>
  </si>
  <si>
    <t>inj.</t>
  </si>
  <si>
    <t>0,015g/2ml</t>
  </si>
  <si>
    <t>ZADANIE 3</t>
  </si>
  <si>
    <t>Dimeticonum</t>
  </si>
  <si>
    <t>33612000-3</t>
  </si>
  <si>
    <t>krople</t>
  </si>
  <si>
    <t>0,98g/g</t>
  </si>
  <si>
    <t>5g</t>
  </si>
  <si>
    <t>Dextromethorphani hydrobromidum</t>
  </si>
  <si>
    <t>kaps.</t>
  </si>
  <si>
    <t>0,015g</t>
  </si>
  <si>
    <t>płyn do inhal.</t>
  </si>
  <si>
    <t>0,0075g/1ml</t>
  </si>
  <si>
    <t>100ml</t>
  </si>
  <si>
    <t>Extractum fluidum ex: Crataegi fructus et Valerianae radix</t>
  </si>
  <si>
    <t>33661000-1</t>
  </si>
  <si>
    <t>syrop</t>
  </si>
  <si>
    <t>6,69ml/30ml</t>
  </si>
  <si>
    <t>150 g / 119 ml</t>
  </si>
  <si>
    <t>ZADANIE 4</t>
  </si>
  <si>
    <t>Dexmedetomidinum</t>
  </si>
  <si>
    <t>33661100-2</t>
  </si>
  <si>
    <t>0,2mg/2ml</t>
  </si>
  <si>
    <t>ZADANIE 5</t>
  </si>
  <si>
    <t>Clomethiazolum</t>
  </si>
  <si>
    <t>0,3g</t>
  </si>
  <si>
    <t>Cefuroximum</t>
  </si>
  <si>
    <t>tabl.powl.</t>
  </si>
  <si>
    <t>0,25g</t>
  </si>
  <si>
    <t>ZADANIE 6</t>
  </si>
  <si>
    <t>Metforminum</t>
  </si>
  <si>
    <t>33615000-4</t>
  </si>
  <si>
    <t>tabl. o przedłużonym uwalnianiu</t>
  </si>
  <si>
    <t>1g</t>
  </si>
  <si>
    <t>SUMA</t>
  </si>
  <si>
    <t>Farmacol</t>
  </si>
  <si>
    <t>Urtica</t>
  </si>
  <si>
    <t>Neuca</t>
  </si>
  <si>
    <t>średnia netto</t>
  </si>
  <si>
    <t>średnia brutto</t>
  </si>
  <si>
    <t>Accofil</t>
  </si>
  <si>
    <t>Gentamycin</t>
  </si>
  <si>
    <t>Aldactone</t>
  </si>
  <si>
    <t>Esputicon kr</t>
  </si>
  <si>
    <t>Tussal</t>
  </si>
  <si>
    <t>Mucosolvan</t>
  </si>
  <si>
    <t>Neospasmina</t>
  </si>
  <si>
    <t>Dexmedetomidine</t>
  </si>
  <si>
    <t>620.73</t>
  </si>
  <si>
    <t>----</t>
  </si>
  <si>
    <t>Heminevrin</t>
  </si>
  <si>
    <t>Zinoxx 250</t>
  </si>
  <si>
    <t>GLUCOPHAGE XR 1X30</t>
  </si>
  <si>
    <t>-----</t>
  </si>
  <si>
    <t>Aflegan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</si>
</sst>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mm&quot;.&quot;d&quot;.&quot;yyyy"/>
    <numFmt numFmtId="165" formatCode="#.00"/>
    <numFmt numFmtId="166" formatCode="#,##0.00&quot;      &quot;;#,##0.00&quot;      &quot;;&quot;-&quot;#&quot;      &quot;;@&quot; &quot;"/>
    <numFmt numFmtId="167" formatCode="#,##0.00&quot; &quot;[$zł-415];[Red]&quot;-&quot;#,##0.00&quot; &quot;[$zł-415]"/>
  </numFmts>
  <fonts count="55">
    <font>
      <sz val="11"/>
      <color rgb="FF000000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sz val="12"/>
      <color indexed="8"/>
      <name val="Calibri"/>
      <family val="2"/>
    </font>
    <font>
      <sz val="12"/>
      <color indexed="8"/>
      <name val="Liberation Sans"/>
      <family val="2"/>
    </font>
    <font>
      <b/>
      <sz val="12"/>
      <color indexed="8"/>
      <name val="Liberation Sans"/>
      <family val="2"/>
    </font>
    <font>
      <b/>
      <sz val="12"/>
      <color indexed="44"/>
      <name val="Liberation Sans"/>
      <family val="2"/>
    </font>
    <font>
      <b/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Liberation Sans"/>
      <family val="2"/>
    </font>
    <font>
      <b/>
      <sz val="12"/>
      <color rgb="FF000000"/>
      <name val="Liberation Sans"/>
      <family val="2"/>
    </font>
    <font>
      <b/>
      <sz val="12"/>
      <color rgb="FF66CCFF"/>
      <name val="Liberation Sans"/>
      <family val="2"/>
    </font>
    <font>
      <b/>
      <sz val="11"/>
      <color rgb="FF000000"/>
      <name val="Liberation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6" fontId="32" fillId="0" borderId="0" applyBorder="0" applyProtection="0">
      <alignment/>
    </xf>
    <xf numFmtId="0" fontId="33" fillId="0" borderId="0" applyNumberFormat="0" applyBorder="0" applyProtection="0">
      <alignment/>
    </xf>
    <xf numFmtId="0" fontId="34" fillId="0" borderId="0" applyNumberFormat="0" applyBorder="0" applyProtection="0">
      <alignment/>
    </xf>
    <xf numFmtId="166" fontId="32" fillId="0" borderId="0" applyBorder="0" applyProtection="0">
      <alignment/>
    </xf>
    <xf numFmtId="9" fontId="32" fillId="0" borderId="0" applyBorder="0" applyProtection="0">
      <alignment/>
    </xf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42" fillId="27" borderId="1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Border="0" applyProtection="0">
      <alignment/>
    </xf>
    <xf numFmtId="167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4" fontId="49" fillId="0" borderId="10" xfId="47" applyNumberFormat="1" applyFont="1" applyFill="1" applyBorder="1" applyAlignment="1">
      <alignment horizontal="center" vertical="center" wrapText="1"/>
    </xf>
    <xf numFmtId="9" fontId="49" fillId="0" borderId="10" xfId="48" applyFont="1" applyFill="1" applyBorder="1" applyAlignment="1">
      <alignment horizontal="center" vertical="center" wrapText="1"/>
    </xf>
    <xf numFmtId="165" fontId="49" fillId="0" borderId="10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 wrapText="1"/>
    </xf>
    <xf numFmtId="0" fontId="33" fillId="33" borderId="10" xfId="45" applyFont="1" applyFill="1" applyBorder="1" applyAlignment="1">
      <alignment horizontal="center" vertical="center" wrapText="1"/>
    </xf>
    <xf numFmtId="164" fontId="33" fillId="0" borderId="10" xfId="46" applyNumberFormat="1" applyFont="1" applyFill="1" applyBorder="1" applyAlignment="1" applyProtection="1">
      <alignment horizontal="center" vertical="center" wrapText="1"/>
      <protection locked="0"/>
    </xf>
    <xf numFmtId="0" fontId="33" fillId="33" borderId="10" xfId="58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3" borderId="10" xfId="45" applyNumberFormat="1" applyFont="1" applyFill="1" applyBorder="1" applyAlignment="1">
      <alignment horizontal="center" vertical="center" wrapText="1"/>
    </xf>
    <xf numFmtId="9" fontId="33" fillId="33" borderId="10" xfId="48" applyFont="1" applyFill="1" applyBorder="1" applyAlignment="1">
      <alignment horizontal="center" vertical="center" wrapText="1"/>
    </xf>
    <xf numFmtId="4" fontId="33" fillId="0" borderId="10" xfId="47" applyNumberFormat="1" applyFont="1" applyFill="1" applyBorder="1" applyAlignment="1">
      <alignment horizontal="center" vertical="center" wrapText="1"/>
    </xf>
    <xf numFmtId="4" fontId="33" fillId="0" borderId="10" xfId="48" applyNumberFormat="1" applyFont="1" applyFill="1" applyBorder="1" applyAlignment="1">
      <alignment horizontal="center" vertical="center" wrapText="1"/>
    </xf>
    <xf numFmtId="4" fontId="33" fillId="0" borderId="10" xfId="44" applyNumberFormat="1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33" fillId="33" borderId="10" xfId="6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33" fillId="33" borderId="10" xfId="59" applyFont="1" applyFill="1" applyBorder="1" applyAlignment="1">
      <alignment horizontal="center" vertical="center" wrapText="1"/>
    </xf>
    <xf numFmtId="2" fontId="33" fillId="33" borderId="10" xfId="58" applyNumberFormat="1" applyFont="1" applyFill="1" applyBorder="1" applyAlignment="1">
      <alignment horizontal="center" vertical="center" wrapText="1"/>
    </xf>
    <xf numFmtId="0" fontId="33" fillId="33" borderId="10" xfId="61" applyFont="1" applyFill="1" applyBorder="1" applyAlignment="1">
      <alignment horizontal="center" vertical="center" wrapText="1"/>
    </xf>
    <xf numFmtId="2" fontId="33" fillId="33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0" xfId="45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0" fontId="51" fillId="0" borderId="0" xfId="0" applyNumberFormat="1" applyFont="1" applyAlignment="1">
      <alignment/>
    </xf>
    <xf numFmtId="0" fontId="53" fillId="0" borderId="0" xfId="0" applyFont="1" applyAlignment="1">
      <alignment/>
    </xf>
    <xf numFmtId="4" fontId="51" fillId="34" borderId="0" xfId="0" applyNumberFormat="1" applyFont="1" applyFill="1" applyAlignment="1">
      <alignment/>
    </xf>
    <xf numFmtId="0" fontId="51" fillId="35" borderId="0" xfId="0" applyFont="1" applyFill="1" applyAlignment="1">
      <alignment/>
    </xf>
    <xf numFmtId="0" fontId="51" fillId="34" borderId="0" xfId="0" applyFont="1" applyFill="1" applyAlignment="1">
      <alignment/>
    </xf>
    <xf numFmtId="4" fontId="51" fillId="35" borderId="0" xfId="0" applyNumberFormat="1" applyFont="1" applyFill="1" applyAlignment="1">
      <alignment/>
    </xf>
    <xf numFmtId="4" fontId="52" fillId="34" borderId="0" xfId="0" applyNumberFormat="1" applyFont="1" applyFill="1" applyAlignment="1">
      <alignment/>
    </xf>
    <xf numFmtId="4" fontId="52" fillId="35" borderId="0" xfId="0" applyNumberFormat="1" applyFont="1" applyFill="1" applyAlignment="1">
      <alignment/>
    </xf>
    <xf numFmtId="2" fontId="5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5" borderId="0" xfId="0" applyFill="1" applyAlignment="1">
      <alignment/>
    </xf>
    <xf numFmtId="4" fontId="0" fillId="34" borderId="0" xfId="0" applyNumberFormat="1" applyFill="1" applyAlignment="1">
      <alignment/>
    </xf>
    <xf numFmtId="4" fontId="0" fillId="35" borderId="0" xfId="0" applyNumberFormat="1" applyFill="1" applyAlignment="1">
      <alignment horizontal="right"/>
    </xf>
    <xf numFmtId="0" fontId="0" fillId="34" borderId="0" xfId="0" applyFill="1" applyAlignment="1">
      <alignment/>
    </xf>
    <xf numFmtId="0" fontId="54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4" fontId="54" fillId="34" borderId="0" xfId="0" applyNumberFormat="1" applyFont="1" applyFill="1" applyAlignment="1">
      <alignment/>
    </xf>
    <xf numFmtId="0" fontId="0" fillId="0" borderId="0" xfId="0" applyAlignment="1">
      <alignment horizontal="right"/>
    </xf>
    <xf numFmtId="4" fontId="0" fillId="35" borderId="0" xfId="0" applyNumberFormat="1" applyFill="1" applyAlignment="1">
      <alignment/>
    </xf>
    <xf numFmtId="4" fontId="0" fillId="0" borderId="0" xfId="0" applyNumberFormat="1" applyAlignment="1">
      <alignment/>
    </xf>
    <xf numFmtId="4" fontId="54" fillId="35" borderId="0" xfId="0" applyNumberFormat="1" applyFont="1" applyFill="1" applyAlignment="1">
      <alignment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Arkusz1" xfId="44"/>
    <cellStyle name="Excel Built-in Normal" xfId="45"/>
    <cellStyle name="Excel Built-in Normalny 2" xfId="46"/>
    <cellStyle name="Excel_BuiltIn_Comma" xfId="47"/>
    <cellStyle name="Excel_BuiltIn_Percent" xfId="48"/>
    <cellStyle name="Heading" xfId="49"/>
    <cellStyle name="Heading1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5" xfId="59"/>
    <cellStyle name="Normalny_Arkusz1" xfId="60"/>
    <cellStyle name="Normalny_Arkusz1_2" xfId="61"/>
    <cellStyle name="Obliczenia" xfId="62"/>
    <cellStyle name="Percent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2" width="23.00390625" style="0" customWidth="1"/>
    <col min="3" max="3" width="20.50390625" style="0" customWidth="1"/>
    <col min="4" max="4" width="19.875" style="0" customWidth="1"/>
    <col min="5" max="5" width="10.625" style="0" customWidth="1"/>
    <col min="6" max="6" width="15.125" style="0" customWidth="1"/>
    <col min="7" max="7" width="13.00390625" style="0" customWidth="1"/>
    <col min="8" max="16" width="10.625" style="0" customWidth="1"/>
    <col min="17" max="17" width="18.00390625" style="0" customWidth="1"/>
    <col min="18" max="18" width="10.625" style="0" customWidth="1"/>
    <col min="19" max="19" width="9.00390625" style="0" customWidth="1"/>
  </cols>
  <sheetData>
    <row r="1" spans="1:18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3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73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5" t="s">
        <v>11</v>
      </c>
      <c r="K3" s="6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7" t="s">
        <v>18</v>
      </c>
      <c r="R3" s="3" t="s">
        <v>19</v>
      </c>
    </row>
    <row r="4" spans="1:18" ht="15">
      <c r="A4" s="35" t="s">
        <v>20</v>
      </c>
      <c r="B4" s="35"/>
      <c r="C4" s="35"/>
      <c r="D4" s="35"/>
      <c r="E4" s="35"/>
      <c r="F4" s="35"/>
      <c r="G4" s="35"/>
      <c r="H4" s="35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60" customHeight="1">
      <c r="A5" s="9">
        <v>1</v>
      </c>
      <c r="B5" s="10" t="s">
        <v>21</v>
      </c>
      <c r="C5" s="11"/>
      <c r="D5" s="12" t="s">
        <v>22</v>
      </c>
      <c r="E5" s="13" t="s">
        <v>23</v>
      </c>
      <c r="F5" s="14" t="s">
        <v>24</v>
      </c>
      <c r="G5" s="10" t="s">
        <v>25</v>
      </c>
      <c r="H5" s="10">
        <v>10</v>
      </c>
      <c r="I5" s="15">
        <v>115</v>
      </c>
      <c r="J5" s="16"/>
      <c r="K5" s="17">
        <v>0.08</v>
      </c>
      <c r="L5" s="18">
        <f>J5*K5</f>
        <v>0</v>
      </c>
      <c r="M5" s="19">
        <f>J5+L5</f>
        <v>0</v>
      </c>
      <c r="N5" s="20">
        <f>I5*J5</f>
        <v>0</v>
      </c>
      <c r="O5" s="20">
        <f>I5*L5</f>
        <v>0</v>
      </c>
      <c r="P5" s="20">
        <f>I5*M5</f>
        <v>0</v>
      </c>
      <c r="Q5" s="18"/>
      <c r="R5" s="18"/>
    </row>
    <row r="6" spans="1:18" ht="27.75" customHeight="1">
      <c r="A6" s="36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60" customHeight="1">
      <c r="A7" s="9">
        <v>1</v>
      </c>
      <c r="B7" s="10" t="s">
        <v>27</v>
      </c>
      <c r="C7" s="11"/>
      <c r="D7" s="12" t="s">
        <v>28</v>
      </c>
      <c r="E7" s="13" t="s">
        <v>23</v>
      </c>
      <c r="F7" s="14" t="s">
        <v>29</v>
      </c>
      <c r="G7" s="10" t="s">
        <v>30</v>
      </c>
      <c r="H7" s="10">
        <v>1</v>
      </c>
      <c r="I7" s="15">
        <v>60</v>
      </c>
      <c r="J7" s="16"/>
      <c r="K7" s="17">
        <v>0.08</v>
      </c>
      <c r="L7" s="18">
        <f>J7*K7</f>
        <v>0</v>
      </c>
      <c r="M7" s="19">
        <f>J7+L7</f>
        <v>0</v>
      </c>
      <c r="N7" s="20">
        <f>I7*J7</f>
        <v>0</v>
      </c>
      <c r="O7" s="20">
        <f>I7*L7</f>
        <v>0</v>
      </c>
      <c r="P7" s="20">
        <f>I7*M7</f>
        <v>0</v>
      </c>
      <c r="Q7" s="18"/>
      <c r="R7" s="18"/>
    </row>
    <row r="8" spans="1:18" ht="60" customHeight="1">
      <c r="A8" s="9">
        <v>2</v>
      </c>
      <c r="B8" s="21" t="s">
        <v>31</v>
      </c>
      <c r="C8" s="11"/>
      <c r="D8" s="10" t="s">
        <v>32</v>
      </c>
      <c r="E8" s="13" t="s">
        <v>23</v>
      </c>
      <c r="F8" s="14" t="s">
        <v>29</v>
      </c>
      <c r="G8" s="10" t="s">
        <v>33</v>
      </c>
      <c r="H8" s="10">
        <v>10</v>
      </c>
      <c r="I8" s="15">
        <v>3</v>
      </c>
      <c r="J8" s="16"/>
      <c r="K8" s="17">
        <v>0.08</v>
      </c>
      <c r="L8" s="18">
        <f>J8*K8</f>
        <v>0</v>
      </c>
      <c r="M8" s="19">
        <f>J8+L8</f>
        <v>0</v>
      </c>
      <c r="N8" s="20">
        <f>I8*J8</f>
        <v>0</v>
      </c>
      <c r="O8" s="20">
        <f>I8*L8</f>
        <v>0</v>
      </c>
      <c r="P8" s="20">
        <f>I8*M8</f>
        <v>0</v>
      </c>
      <c r="Q8" s="18"/>
      <c r="R8" s="18"/>
    </row>
    <row r="9" spans="1:18" ht="60" customHeight="1">
      <c r="A9" s="9">
        <v>3</v>
      </c>
      <c r="B9" s="10" t="s">
        <v>34</v>
      </c>
      <c r="C9" s="11"/>
      <c r="D9" s="16" t="s">
        <v>35</v>
      </c>
      <c r="E9" s="13" t="s">
        <v>23</v>
      </c>
      <c r="F9" s="14" t="s">
        <v>36</v>
      </c>
      <c r="G9" s="14" t="s">
        <v>37</v>
      </c>
      <c r="H9" s="14">
        <v>10</v>
      </c>
      <c r="I9" s="15">
        <v>18</v>
      </c>
      <c r="J9" s="16"/>
      <c r="K9" s="17">
        <v>0.08</v>
      </c>
      <c r="L9" s="18">
        <f>J9*K9</f>
        <v>0</v>
      </c>
      <c r="M9" s="19">
        <f>J9+L9</f>
        <v>0</v>
      </c>
      <c r="N9" s="20">
        <f>I9*J9</f>
        <v>0</v>
      </c>
      <c r="O9" s="20">
        <f>I9*L9</f>
        <v>0</v>
      </c>
      <c r="P9" s="20">
        <f>I9*M9</f>
        <v>0</v>
      </c>
      <c r="Q9" s="18"/>
      <c r="R9" s="18"/>
    </row>
    <row r="10" spans="1:18" ht="30" customHeight="1">
      <c r="A10" s="36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60" customHeight="1">
      <c r="A11" s="9">
        <v>1</v>
      </c>
      <c r="B11" s="14" t="s">
        <v>39</v>
      </c>
      <c r="C11" s="11"/>
      <c r="D11" s="10" t="s">
        <v>40</v>
      </c>
      <c r="E11" s="13" t="s">
        <v>23</v>
      </c>
      <c r="F11" s="14" t="s">
        <v>41</v>
      </c>
      <c r="G11" s="14" t="s">
        <v>42</v>
      </c>
      <c r="H11" s="10" t="s">
        <v>43</v>
      </c>
      <c r="I11" s="15">
        <v>60</v>
      </c>
      <c r="J11" s="16"/>
      <c r="K11" s="17">
        <v>0.08</v>
      </c>
      <c r="L11" s="18">
        <f>J11*K11</f>
        <v>0</v>
      </c>
      <c r="M11" s="19">
        <f>J11+L11</f>
        <v>0</v>
      </c>
      <c r="N11" s="20">
        <f>I11*J11</f>
        <v>0</v>
      </c>
      <c r="O11" s="20">
        <f>I11*L11</f>
        <v>0</v>
      </c>
      <c r="P11" s="20">
        <f>I11*M11</f>
        <v>0</v>
      </c>
      <c r="Q11" s="18"/>
      <c r="R11" s="18"/>
    </row>
    <row r="12" spans="1:18" ht="45.75" customHeight="1">
      <c r="A12" s="22">
        <v>2</v>
      </c>
      <c r="B12" s="14" t="s">
        <v>44</v>
      </c>
      <c r="C12" s="22"/>
      <c r="D12" s="16" t="s">
        <v>35</v>
      </c>
      <c r="E12" s="22" t="s">
        <v>23</v>
      </c>
      <c r="F12" s="14" t="s">
        <v>45</v>
      </c>
      <c r="G12" s="14" t="s">
        <v>46</v>
      </c>
      <c r="H12" s="14">
        <v>10</v>
      </c>
      <c r="I12" s="22">
        <v>26</v>
      </c>
      <c r="J12" s="22"/>
      <c r="K12" s="17">
        <v>0.08</v>
      </c>
      <c r="L12" s="23">
        <f>J12*K12</f>
        <v>0</v>
      </c>
      <c r="M12" s="23">
        <f>J12+L12</f>
        <v>0</v>
      </c>
      <c r="N12" s="20">
        <f>I12*J12</f>
        <v>0</v>
      </c>
      <c r="O12" s="20">
        <f>I12*L12</f>
        <v>0</v>
      </c>
      <c r="P12" s="20">
        <f>I12*M12</f>
        <v>0</v>
      </c>
      <c r="Q12" s="24"/>
      <c r="R12" s="24"/>
    </row>
    <row r="13" spans="1:18" ht="45.75" customHeight="1">
      <c r="A13" s="22">
        <v>3</v>
      </c>
      <c r="B13" s="10" t="s">
        <v>34</v>
      </c>
      <c r="C13" s="22"/>
      <c r="D13" s="16" t="s">
        <v>35</v>
      </c>
      <c r="E13" s="22" t="s">
        <v>23</v>
      </c>
      <c r="F13" s="12" t="s">
        <v>47</v>
      </c>
      <c r="G13" s="25" t="s">
        <v>48</v>
      </c>
      <c r="H13" s="12" t="s">
        <v>49</v>
      </c>
      <c r="I13" s="22">
        <v>7</v>
      </c>
      <c r="J13" s="22"/>
      <c r="K13" s="17">
        <v>0.08</v>
      </c>
      <c r="L13" s="23">
        <f>J13*K13</f>
        <v>0</v>
      </c>
      <c r="M13" s="23">
        <f>J13+L13</f>
        <v>0</v>
      </c>
      <c r="N13" s="20">
        <f>I13*J13</f>
        <v>0</v>
      </c>
      <c r="O13" s="20">
        <f>I13*L13</f>
        <v>0</v>
      </c>
      <c r="P13" s="20">
        <f>I13*M13</f>
        <v>0</v>
      </c>
      <c r="Q13" s="24"/>
      <c r="R13" s="24"/>
    </row>
    <row r="14" spans="1:18" ht="45.75" customHeight="1">
      <c r="A14" s="22">
        <v>4</v>
      </c>
      <c r="B14" s="12" t="s">
        <v>50</v>
      </c>
      <c r="C14" s="22"/>
      <c r="D14" s="26" t="s">
        <v>51</v>
      </c>
      <c r="E14" s="22" t="s">
        <v>23</v>
      </c>
      <c r="F14" s="12" t="s">
        <v>52</v>
      </c>
      <c r="G14" s="12" t="s">
        <v>53</v>
      </c>
      <c r="H14" s="12" t="s">
        <v>54</v>
      </c>
      <c r="I14" s="22">
        <v>4</v>
      </c>
      <c r="J14" s="22"/>
      <c r="K14" s="17">
        <v>0.08</v>
      </c>
      <c r="L14" s="23">
        <f>J14*K14</f>
        <v>0</v>
      </c>
      <c r="M14" s="23">
        <f>J14+L14</f>
        <v>0</v>
      </c>
      <c r="N14" s="20">
        <f>I14*J14</f>
        <v>0</v>
      </c>
      <c r="O14" s="20">
        <f>I14*L14</f>
        <v>0</v>
      </c>
      <c r="P14" s="20">
        <f>I14*M14</f>
        <v>0</v>
      </c>
      <c r="Q14" s="24"/>
      <c r="R14" s="24"/>
    </row>
    <row r="15" spans="1:18" ht="28.5" customHeight="1">
      <c r="A15" s="37" t="s">
        <v>55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45.75" customHeight="1">
      <c r="A16" s="22">
        <v>1</v>
      </c>
      <c r="B16" s="27" t="s">
        <v>56</v>
      </c>
      <c r="C16" s="22"/>
      <c r="D16" s="12" t="s">
        <v>57</v>
      </c>
      <c r="E16" s="22" t="s">
        <v>23</v>
      </c>
      <c r="F16" s="14" t="s">
        <v>29</v>
      </c>
      <c r="G16" s="14" t="s">
        <v>58</v>
      </c>
      <c r="H16" s="14">
        <v>25</v>
      </c>
      <c r="I16" s="22">
        <v>34</v>
      </c>
      <c r="J16" s="22"/>
      <c r="K16" s="17">
        <v>0.08</v>
      </c>
      <c r="L16" s="23">
        <f>J16*K16</f>
        <v>0</v>
      </c>
      <c r="M16" s="23">
        <f>J16+L16</f>
        <v>0</v>
      </c>
      <c r="N16" s="20">
        <f>I16*J16</f>
        <v>0</v>
      </c>
      <c r="O16" s="20">
        <f>I16*L16</f>
        <v>0</v>
      </c>
      <c r="P16" s="20">
        <f>I16*M16</f>
        <v>0</v>
      </c>
      <c r="Q16" s="24"/>
      <c r="R16" s="24"/>
    </row>
    <row r="17" spans="1:18" ht="28.5" customHeight="1">
      <c r="A17" s="37" t="s">
        <v>59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45.75" customHeight="1">
      <c r="A18" s="22">
        <v>1</v>
      </c>
      <c r="B18" s="14" t="s">
        <v>60</v>
      </c>
      <c r="C18" s="22"/>
      <c r="D18" s="26" t="s">
        <v>51</v>
      </c>
      <c r="E18" s="22" t="s">
        <v>23</v>
      </c>
      <c r="F18" s="28" t="s">
        <v>45</v>
      </c>
      <c r="G18" s="14" t="s">
        <v>61</v>
      </c>
      <c r="H18" s="14">
        <v>100</v>
      </c>
      <c r="I18" s="22">
        <v>40</v>
      </c>
      <c r="J18" s="22"/>
      <c r="K18" s="17">
        <v>0.08</v>
      </c>
      <c r="L18" s="23">
        <f>J18*K18</f>
        <v>0</v>
      </c>
      <c r="M18" s="23">
        <f>J18+L18</f>
        <v>0</v>
      </c>
      <c r="N18" s="20">
        <f>I18*J18</f>
        <v>0</v>
      </c>
      <c r="O18" s="20">
        <f>I18*L18</f>
        <v>0</v>
      </c>
      <c r="P18" s="20">
        <f>I18*M18</f>
        <v>0</v>
      </c>
      <c r="Q18" s="24"/>
      <c r="R18" s="24"/>
    </row>
    <row r="19" spans="1:18" ht="45.75" customHeight="1">
      <c r="A19" s="22">
        <v>2</v>
      </c>
      <c r="B19" s="12" t="s">
        <v>62</v>
      </c>
      <c r="C19" s="22"/>
      <c r="D19" s="12" t="s">
        <v>22</v>
      </c>
      <c r="E19" s="22" t="s">
        <v>23</v>
      </c>
      <c r="F19" s="12" t="s">
        <v>63</v>
      </c>
      <c r="G19" s="25" t="s">
        <v>64</v>
      </c>
      <c r="H19" s="12">
        <v>10</v>
      </c>
      <c r="I19" s="22">
        <v>60</v>
      </c>
      <c r="J19" s="22"/>
      <c r="K19" s="17">
        <v>0.08</v>
      </c>
      <c r="L19" s="23">
        <f>J19*K19</f>
        <v>0</v>
      </c>
      <c r="M19" s="23">
        <f>J19+L19</f>
        <v>0</v>
      </c>
      <c r="N19" s="20">
        <f>I19*J19</f>
        <v>0</v>
      </c>
      <c r="O19" s="20">
        <f>I19*L19</f>
        <v>0</v>
      </c>
      <c r="P19" s="20">
        <f>I19*M19</f>
        <v>0</v>
      </c>
      <c r="Q19" s="24"/>
      <c r="R19" s="24"/>
    </row>
    <row r="20" spans="1:18" ht="25.5" customHeight="1">
      <c r="A20" s="37" t="s">
        <v>65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45.75" customHeight="1">
      <c r="A21" s="22">
        <v>3</v>
      </c>
      <c r="B21" s="10" t="s">
        <v>66</v>
      </c>
      <c r="C21" s="22"/>
      <c r="D21" s="29" t="s">
        <v>67</v>
      </c>
      <c r="E21" s="22" t="s">
        <v>23</v>
      </c>
      <c r="F21" s="30" t="s">
        <v>68</v>
      </c>
      <c r="G21" s="10" t="s">
        <v>69</v>
      </c>
      <c r="H21" s="10">
        <v>30</v>
      </c>
      <c r="I21" s="22">
        <v>25</v>
      </c>
      <c r="J21" s="22"/>
      <c r="K21" s="17">
        <v>0.08</v>
      </c>
      <c r="L21" s="23">
        <f>J21*K21</f>
        <v>0</v>
      </c>
      <c r="M21" s="23">
        <f>J21+L21</f>
        <v>0</v>
      </c>
      <c r="N21" s="20">
        <f>I21*J21</f>
        <v>0</v>
      </c>
      <c r="O21" s="20">
        <f>I21*L21</f>
        <v>0</v>
      </c>
      <c r="P21" s="20">
        <f>I21*M21</f>
        <v>0</v>
      </c>
      <c r="Q21" s="24"/>
      <c r="R21" s="24"/>
    </row>
    <row r="22" spans="1:18" ht="32.25" customHeight="1">
      <c r="A22" s="2"/>
      <c r="B22" s="31"/>
      <c r="C22" s="2"/>
      <c r="D22" s="2"/>
      <c r="E22" s="2"/>
      <c r="F22" s="2"/>
      <c r="G22" s="2"/>
      <c r="H22" s="2"/>
      <c r="I22" s="2"/>
      <c r="J22" s="2"/>
      <c r="K22" s="2"/>
      <c r="L22" s="2"/>
      <c r="M22" s="32" t="s">
        <v>70</v>
      </c>
      <c r="N22" s="33">
        <f>SUM(N5,N7:N9,N11:N14,N16,N18:N19,N21)</f>
        <v>0</v>
      </c>
      <c r="O22" s="33">
        <f>SUM(O5,O7:O9,O11:O14,O16,O18:O19,O21)</f>
        <v>0</v>
      </c>
      <c r="P22" s="33">
        <f>SUM(P5,P7:P9,P11:P14,P16,P18:P19,P21)</f>
        <v>0</v>
      </c>
      <c r="Q22" s="2"/>
      <c r="R22" s="2"/>
    </row>
  </sheetData>
  <sheetProtection/>
  <mergeCells count="7">
    <mergeCell ref="A20:R20"/>
    <mergeCell ref="A2:R2"/>
    <mergeCell ref="A4:H4"/>
    <mergeCell ref="A6:R6"/>
    <mergeCell ref="A10:R10"/>
    <mergeCell ref="A15:R15"/>
    <mergeCell ref="A17:R17"/>
  </mergeCells>
  <printOptions/>
  <pageMargins left="0" right="0" top="0.19685039370078702" bottom="0.39370078740157505" header="0" footer="0"/>
  <pageSetup firstPageNumber="1" useFirstPageNumber="1" fitToHeight="1" fitToWidth="1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8.25390625" style="0" customWidth="1"/>
    <col min="2" max="2" width="10.625" style="0" customWidth="1"/>
    <col min="3" max="3" width="10.625" style="49" customWidth="1"/>
    <col min="4" max="16" width="10.625" style="0" customWidth="1"/>
    <col min="17" max="17" width="9.00390625" style="0" customWidth="1"/>
  </cols>
  <sheetData>
    <row r="1" spans="1:16" ht="45.75" customHeight="1">
      <c r="A1" s="38"/>
      <c r="B1" s="39" t="s">
        <v>71</v>
      </c>
      <c r="C1" s="40"/>
      <c r="D1" s="38"/>
      <c r="E1" s="38"/>
      <c r="F1" s="39" t="s">
        <v>72</v>
      </c>
      <c r="G1" s="38"/>
      <c r="H1" s="38"/>
      <c r="I1" s="38"/>
      <c r="J1" s="39" t="s">
        <v>73</v>
      </c>
      <c r="K1" s="38"/>
      <c r="L1" s="38"/>
      <c r="M1" s="38"/>
      <c r="N1" s="39" t="s">
        <v>74</v>
      </c>
      <c r="O1" s="38"/>
      <c r="P1" s="39" t="s">
        <v>75</v>
      </c>
    </row>
    <row r="2" spans="1:16" ht="42" customHeight="1">
      <c r="A2" s="41" t="s">
        <v>76</v>
      </c>
      <c r="B2" s="42">
        <f aca="true" t="shared" si="0" ref="B2:B8">D2/C2</f>
        <v>55.648148148148145</v>
      </c>
      <c r="C2" s="38">
        <v>1.08</v>
      </c>
      <c r="D2" s="43">
        <v>60.1</v>
      </c>
      <c r="E2" s="38"/>
      <c r="F2" s="42">
        <f aca="true" t="shared" si="1" ref="F2:F8">H2/G2</f>
        <v>55.648148148148145</v>
      </c>
      <c r="G2" s="38">
        <v>1.08</v>
      </c>
      <c r="H2" s="43">
        <v>60.1</v>
      </c>
      <c r="I2" s="38"/>
      <c r="J2" s="44">
        <v>55.23</v>
      </c>
      <c r="K2" s="38">
        <v>1.08</v>
      </c>
      <c r="L2" s="45">
        <f aca="true" t="shared" si="2" ref="L2:L8">J2*K2</f>
        <v>59.6484</v>
      </c>
      <c r="M2" s="38"/>
      <c r="N2" s="46">
        <f>(B2+F2+J2)/3</f>
        <v>55.50876543209876</v>
      </c>
      <c r="O2" s="38">
        <v>1.08</v>
      </c>
      <c r="P2" s="47">
        <f aca="true" t="shared" si="3" ref="P2:P8">N2*O2</f>
        <v>59.949466666666666</v>
      </c>
    </row>
    <row r="3" spans="1:16" ht="30" customHeight="1">
      <c r="A3" s="41" t="s">
        <v>77</v>
      </c>
      <c r="B3" s="42">
        <f t="shared" si="0"/>
        <v>29.870370370370367</v>
      </c>
      <c r="C3" s="38">
        <v>1.08</v>
      </c>
      <c r="D3" s="43">
        <v>32.26</v>
      </c>
      <c r="E3" s="38"/>
      <c r="F3" s="42">
        <f t="shared" si="1"/>
        <v>31.444444444444443</v>
      </c>
      <c r="G3" s="38">
        <f aca="true" t="shared" si="4" ref="G3:G8">G2</f>
        <v>1.08</v>
      </c>
      <c r="H3" s="43">
        <v>33.96</v>
      </c>
      <c r="I3" s="38"/>
      <c r="J3" s="44">
        <v>0</v>
      </c>
      <c r="K3" s="38">
        <f aca="true" t="shared" si="5" ref="K3:K8">K2</f>
        <v>1.08</v>
      </c>
      <c r="L3" s="45">
        <f t="shared" si="2"/>
        <v>0</v>
      </c>
      <c r="M3" s="38"/>
      <c r="N3" s="46">
        <f>(B3+F3)/2</f>
        <v>30.657407407407405</v>
      </c>
      <c r="O3" s="38">
        <f aca="true" t="shared" si="6" ref="O3:O8">O2</f>
        <v>1.08</v>
      </c>
      <c r="P3" s="47">
        <f t="shared" si="3"/>
        <v>33.11</v>
      </c>
    </row>
    <row r="4" spans="1:16" ht="31.5" customHeight="1">
      <c r="A4" s="41" t="s">
        <v>78</v>
      </c>
      <c r="B4" s="42">
        <f t="shared" si="0"/>
        <v>195.41666666666666</v>
      </c>
      <c r="C4" s="38">
        <v>1.08</v>
      </c>
      <c r="D4" s="43">
        <v>211.05</v>
      </c>
      <c r="E4" s="38"/>
      <c r="F4" s="42">
        <f t="shared" si="1"/>
        <v>212.5</v>
      </c>
      <c r="G4" s="38">
        <f t="shared" si="4"/>
        <v>1.08</v>
      </c>
      <c r="H4" s="43">
        <v>229.5</v>
      </c>
      <c r="I4" s="38"/>
      <c r="J4" s="44">
        <v>175.76</v>
      </c>
      <c r="K4" s="38">
        <f t="shared" si="5"/>
        <v>1.08</v>
      </c>
      <c r="L4" s="45">
        <f t="shared" si="2"/>
        <v>189.8208</v>
      </c>
      <c r="M4" s="38"/>
      <c r="N4" s="46">
        <f>(B4+F4+J4)/3</f>
        <v>194.55888888888887</v>
      </c>
      <c r="O4" s="38">
        <f t="shared" si="6"/>
        <v>1.08</v>
      </c>
      <c r="P4" s="47">
        <f t="shared" si="3"/>
        <v>210.1236</v>
      </c>
    </row>
    <row r="5" spans="1:16" ht="31.5" customHeight="1">
      <c r="A5" s="41" t="s">
        <v>79</v>
      </c>
      <c r="B5" s="42">
        <f t="shared" si="0"/>
        <v>27.925925925925924</v>
      </c>
      <c r="C5" s="38">
        <v>1.08</v>
      </c>
      <c r="D5" s="43">
        <v>30.16</v>
      </c>
      <c r="E5" s="38"/>
      <c r="F5" s="42">
        <f t="shared" si="1"/>
        <v>27.768518518518515</v>
      </c>
      <c r="G5" s="38">
        <f t="shared" si="4"/>
        <v>1.08</v>
      </c>
      <c r="H5" s="43">
        <v>29.99</v>
      </c>
      <c r="I5" s="38"/>
      <c r="J5" s="44">
        <v>28.41</v>
      </c>
      <c r="K5" s="38">
        <f t="shared" si="5"/>
        <v>1.08</v>
      </c>
      <c r="L5" s="45">
        <f t="shared" si="2"/>
        <v>30.682800000000004</v>
      </c>
      <c r="M5" s="38"/>
      <c r="N5" s="46">
        <f>(B5+F5+J5)/3</f>
        <v>28.034814814814812</v>
      </c>
      <c r="O5" s="38">
        <f t="shared" si="6"/>
        <v>1.08</v>
      </c>
      <c r="P5" s="47">
        <f t="shared" si="3"/>
        <v>30.2776</v>
      </c>
    </row>
    <row r="6" spans="1:16" ht="24" customHeight="1">
      <c r="A6" s="41" t="s">
        <v>80</v>
      </c>
      <c r="B6" s="42">
        <f t="shared" si="0"/>
        <v>9.944444444444445</v>
      </c>
      <c r="C6" s="38">
        <v>1.08</v>
      </c>
      <c r="D6" s="43">
        <v>10.74</v>
      </c>
      <c r="E6" s="38"/>
      <c r="F6" s="42">
        <f t="shared" si="1"/>
        <v>9.888888888888888</v>
      </c>
      <c r="G6" s="38">
        <f t="shared" si="4"/>
        <v>1.08</v>
      </c>
      <c r="H6" s="43">
        <v>10.68</v>
      </c>
      <c r="I6" s="38"/>
      <c r="J6" s="44">
        <v>10.84</v>
      </c>
      <c r="K6" s="38">
        <f t="shared" si="5"/>
        <v>1.08</v>
      </c>
      <c r="L6" s="45">
        <f t="shared" si="2"/>
        <v>11.7072</v>
      </c>
      <c r="M6" s="38"/>
      <c r="N6" s="46">
        <f>(B6+F6+J6)/3</f>
        <v>10.224444444444444</v>
      </c>
      <c r="O6" s="38">
        <f t="shared" si="6"/>
        <v>1.08</v>
      </c>
      <c r="P6" s="47">
        <f t="shared" si="3"/>
        <v>11.0424</v>
      </c>
    </row>
    <row r="7" spans="1:16" ht="31.5" customHeight="1">
      <c r="A7" s="41" t="s">
        <v>81</v>
      </c>
      <c r="B7" s="42">
        <f t="shared" si="0"/>
        <v>34.56481481481481</v>
      </c>
      <c r="C7" s="38">
        <v>1.08</v>
      </c>
      <c r="D7" s="43">
        <v>37.33</v>
      </c>
      <c r="E7" s="38"/>
      <c r="F7" s="42">
        <f t="shared" si="1"/>
        <v>34.37037037037037</v>
      </c>
      <c r="G7" s="38">
        <f t="shared" si="4"/>
        <v>1.08</v>
      </c>
      <c r="H7" s="43">
        <v>37.12</v>
      </c>
      <c r="I7" s="38"/>
      <c r="J7" s="44">
        <v>37.58</v>
      </c>
      <c r="K7" s="38">
        <f t="shared" si="5"/>
        <v>1.08</v>
      </c>
      <c r="L7" s="45">
        <f t="shared" si="2"/>
        <v>40.5864</v>
      </c>
      <c r="M7" s="38"/>
      <c r="N7" s="46">
        <f>(B7+F7+J7)/3</f>
        <v>35.505061728395056</v>
      </c>
      <c r="O7" s="38">
        <f t="shared" si="6"/>
        <v>1.08</v>
      </c>
      <c r="P7" s="47">
        <f t="shared" si="3"/>
        <v>38.34546666666666</v>
      </c>
    </row>
    <row r="8" spans="1:16" ht="31.5" customHeight="1">
      <c r="A8" s="41" t="s">
        <v>82</v>
      </c>
      <c r="B8" s="42">
        <f t="shared" si="0"/>
        <v>11.666666666666666</v>
      </c>
      <c r="C8" s="48">
        <v>1.08</v>
      </c>
      <c r="D8" s="43">
        <v>12.6</v>
      </c>
      <c r="E8" s="38"/>
      <c r="F8" s="42">
        <f t="shared" si="1"/>
        <v>11.601851851851851</v>
      </c>
      <c r="G8" s="38">
        <f t="shared" si="4"/>
        <v>1.08</v>
      </c>
      <c r="H8" s="43">
        <v>12.53</v>
      </c>
      <c r="I8" s="38"/>
      <c r="J8" s="44">
        <v>0</v>
      </c>
      <c r="K8" s="38">
        <f t="shared" si="5"/>
        <v>1.08</v>
      </c>
      <c r="L8" s="45">
        <f t="shared" si="2"/>
        <v>0</v>
      </c>
      <c r="M8" s="38"/>
      <c r="N8" s="46">
        <f>(B8+F8)/2</f>
        <v>11.63425925925926</v>
      </c>
      <c r="O8" s="38">
        <f t="shared" si="6"/>
        <v>1.08</v>
      </c>
      <c r="P8" s="47">
        <f t="shared" si="3"/>
        <v>12.565000000000001</v>
      </c>
    </row>
    <row r="9" ht="45.75" customHeight="1">
      <c r="D9" s="50"/>
    </row>
    <row r="10" spans="1:16" ht="35.25" customHeight="1">
      <c r="A10" s="38" t="s">
        <v>83</v>
      </c>
      <c r="B10" s="51">
        <f>620.73/1.08</f>
        <v>574.75</v>
      </c>
      <c r="C10">
        <v>1.08</v>
      </c>
      <c r="D10" s="52" t="s">
        <v>84</v>
      </c>
      <c r="F10" s="53">
        <f>H10/G10</f>
        <v>69.99999999999999</v>
      </c>
      <c r="G10">
        <v>1.08</v>
      </c>
      <c r="H10" s="50">
        <v>75.6</v>
      </c>
      <c r="J10" s="54" t="s">
        <v>85</v>
      </c>
      <c r="K10" s="55"/>
      <c r="L10" s="56" t="s">
        <v>85</v>
      </c>
      <c r="N10" s="57">
        <f>(B10+F10)/2</f>
        <v>322.375</v>
      </c>
      <c r="O10" s="57">
        <f>(C10+G10)/2</f>
        <v>1.08</v>
      </c>
      <c r="P10" s="57">
        <f>N10*O10</f>
        <v>348.165</v>
      </c>
    </row>
    <row r="11" spans="1:16" ht="37.5" customHeight="1">
      <c r="A11" s="38" t="s">
        <v>86</v>
      </c>
      <c r="B11" s="51">
        <f>D11/C11</f>
        <v>125.17592592592591</v>
      </c>
      <c r="C11">
        <f>C10</f>
        <v>1.08</v>
      </c>
      <c r="D11" s="50">
        <v>135.19</v>
      </c>
      <c r="F11" s="51">
        <f>H11/G11</f>
        <v>124.47222222222221</v>
      </c>
      <c r="G11">
        <v>1.08</v>
      </c>
      <c r="H11" s="50">
        <v>134.43</v>
      </c>
      <c r="J11" s="53">
        <v>117.98</v>
      </c>
      <c r="K11" s="58">
        <v>1.08</v>
      </c>
      <c r="L11" s="59">
        <f>J11*K11</f>
        <v>127.41840000000002</v>
      </c>
      <c r="N11" s="57">
        <f aca="true" t="shared" si="7" ref="N11:P12">(B11+F11+J11)/3</f>
        <v>122.5427160493827</v>
      </c>
      <c r="O11" s="60">
        <f t="shared" si="7"/>
        <v>1.08</v>
      </c>
      <c r="P11" s="61">
        <f t="shared" si="7"/>
        <v>132.34613333333334</v>
      </c>
    </row>
    <row r="12" spans="1:16" ht="31.5" customHeight="1">
      <c r="A12" s="38" t="s">
        <v>87</v>
      </c>
      <c r="B12" s="51">
        <f>D12/C12</f>
        <v>13.527777777777777</v>
      </c>
      <c r="C12">
        <v>1.08</v>
      </c>
      <c r="D12" s="50">
        <v>14.61</v>
      </c>
      <c r="F12" s="51">
        <f>H12/G12</f>
        <v>23.61111111111111</v>
      </c>
      <c r="G12">
        <v>1.08</v>
      </c>
      <c r="H12" s="50">
        <v>25.5</v>
      </c>
      <c r="J12" s="53">
        <v>13.53</v>
      </c>
      <c r="K12" s="58">
        <v>1.08</v>
      </c>
      <c r="L12" s="59">
        <f>J12*K12</f>
        <v>14.612400000000001</v>
      </c>
      <c r="N12" s="57">
        <f t="shared" si="7"/>
        <v>16.889629629629628</v>
      </c>
      <c r="O12" s="60">
        <f t="shared" si="7"/>
        <v>1.08</v>
      </c>
      <c r="P12" s="61">
        <f t="shared" si="7"/>
        <v>18.2408</v>
      </c>
    </row>
    <row r="13" spans="1:16" ht="36.75" customHeight="1">
      <c r="A13" t="s">
        <v>88</v>
      </c>
      <c r="B13" s="53" t="s">
        <v>85</v>
      </c>
      <c r="D13" s="50" t="s">
        <v>89</v>
      </c>
      <c r="F13" s="51">
        <f>H13/G13</f>
        <v>1.4444444444444444</v>
      </c>
      <c r="G13">
        <v>1.08</v>
      </c>
      <c r="H13" s="50">
        <v>1.56</v>
      </c>
      <c r="J13" s="53">
        <v>24.34</v>
      </c>
      <c r="K13">
        <v>1.08</v>
      </c>
      <c r="L13" s="59">
        <f>J13*K13</f>
        <v>26.287200000000002</v>
      </c>
      <c r="N13" s="51">
        <f>(F13+J13)/2</f>
        <v>12.892222222222221</v>
      </c>
      <c r="O13" s="51">
        <f>(G13+K13)/2</f>
        <v>1.08</v>
      </c>
      <c r="P13" s="51">
        <f>(H13+L13)/2</f>
        <v>13.9236</v>
      </c>
    </row>
    <row r="14" spans="1:16" ht="30.75" customHeight="1">
      <c r="A14" t="s">
        <v>90</v>
      </c>
      <c r="B14" s="51">
        <f>D14/C14</f>
        <v>37.925925925925924</v>
      </c>
      <c r="C14">
        <v>1.08</v>
      </c>
      <c r="D14" s="50">
        <v>40.96</v>
      </c>
      <c r="F14" s="51">
        <f>40.74/1.08</f>
        <v>37.72222222222222</v>
      </c>
      <c r="G14">
        <v>1.08</v>
      </c>
      <c r="H14" s="50">
        <v>40.74</v>
      </c>
      <c r="J14" s="53">
        <v>41.14</v>
      </c>
      <c r="K14">
        <v>1.08</v>
      </c>
      <c r="L14" s="59">
        <f>J14*K14</f>
        <v>44.431200000000004</v>
      </c>
      <c r="N14" s="60">
        <f>(B14+F14+J14)/3</f>
        <v>38.92938271604938</v>
      </c>
      <c r="O14" s="60">
        <f>(C14+G14+K14)/3</f>
        <v>1.08</v>
      </c>
      <c r="P14" s="60">
        <f>(D14+H14+L14)/3</f>
        <v>42.043733333333336</v>
      </c>
    </row>
  </sheetData>
  <sheetProtection/>
  <printOptions/>
  <pageMargins left="0" right="0" top="0.39370078740157505" bottom="0.39370078740157505" header="0" footer="0"/>
  <pageSetup firstPageNumber="1" useFirstPageNumber="1" fitToHeight="0" fitToWidth="0" orientation="landscape" pageOrder="overThenDown" paperSize="9" scale="47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Klaudia Korycka</dc:creator>
  <cp:keywords/>
  <dc:description/>
  <cp:lastModifiedBy>Klaudia Korycka</cp:lastModifiedBy>
  <cp:lastPrinted>2023-09-01T09:30:10Z</cp:lastPrinted>
  <dcterms:created xsi:type="dcterms:W3CDTF">2023-07-28T10:02:09Z</dcterms:created>
  <dcterms:modified xsi:type="dcterms:W3CDTF">2023-09-01T12:10:09Z</dcterms:modified>
  <cp:category/>
  <cp:version/>
  <cp:contentType/>
  <cp:contentStatus/>
  <cp:revision>27</cp:revision>
</cp:coreProperties>
</file>